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Investor Relations\1. ANNUAL RESULTS\2016 ANNUAL RESULTS\Workings\"/>
    </mc:Choice>
  </mc:AlternateContent>
  <bookViews>
    <workbookView xWindow="0" yWindow="120" windowWidth="19200" windowHeight="6405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I10" i="1"/>
  <c r="K10" i="1"/>
  <c r="L10" i="1"/>
  <c r="M10" i="1"/>
  <c r="E9" i="1"/>
  <c r="E10" i="1" s="1"/>
  <c r="D9" i="1"/>
  <c r="D10" i="1" s="1"/>
  <c r="C9" i="1"/>
  <c r="C10" i="1" s="1"/>
  <c r="B9" i="1"/>
  <c r="B10" i="1" s="1"/>
  <c r="F9" i="1"/>
  <c r="F10" i="1" s="1"/>
  <c r="G9" i="1"/>
  <c r="H9" i="1"/>
  <c r="H10" i="1" s="1"/>
  <c r="I9" i="1"/>
  <c r="J9" i="1"/>
  <c r="J10" i="1" s="1"/>
  <c r="Q64" i="1" l="1"/>
  <c r="S64" i="1"/>
  <c r="U64" i="1"/>
  <c r="V64" i="1"/>
  <c r="W64" i="1"/>
  <c r="X64" i="1"/>
  <c r="Q65" i="1"/>
  <c r="S65" i="1"/>
  <c r="U65" i="1"/>
  <c r="V65" i="1"/>
  <c r="W65" i="1"/>
  <c r="X65" i="1"/>
  <c r="O65" i="1"/>
  <c r="O64" i="1"/>
  <c r="Q47" i="1"/>
  <c r="S47" i="1"/>
  <c r="U47" i="1"/>
  <c r="V47" i="1"/>
  <c r="W47" i="1"/>
  <c r="X47" i="1"/>
  <c r="Q48" i="1"/>
  <c r="S48" i="1"/>
  <c r="U48" i="1"/>
  <c r="V48" i="1"/>
  <c r="W48" i="1"/>
  <c r="X48" i="1"/>
  <c r="O48" i="1"/>
  <c r="O47" i="1"/>
  <c r="F30" i="1"/>
  <c r="G30" i="1"/>
  <c r="H30" i="1"/>
  <c r="I30" i="1"/>
  <c r="J30" i="1"/>
  <c r="K30" i="1"/>
  <c r="L30" i="1"/>
  <c r="M30" i="1"/>
  <c r="N30" i="1"/>
  <c r="U30" i="1"/>
  <c r="F31" i="1"/>
  <c r="G31" i="1"/>
  <c r="H31" i="1"/>
  <c r="I31" i="1"/>
  <c r="J31" i="1"/>
  <c r="K31" i="1"/>
  <c r="L31" i="1"/>
  <c r="M31" i="1"/>
  <c r="N31" i="1"/>
  <c r="U31" i="1"/>
  <c r="T27" i="1"/>
  <c r="S27" i="1"/>
  <c r="X27" i="1" s="1"/>
  <c r="R27" i="1"/>
  <c r="Q27" i="1"/>
  <c r="P27" i="1"/>
  <c r="O27" i="1"/>
  <c r="V27" i="1" s="1"/>
  <c r="V31" i="1" s="1"/>
  <c r="T26" i="1"/>
  <c r="S26" i="1"/>
  <c r="R26" i="1"/>
  <c r="Q26" i="1"/>
  <c r="W26" i="1" s="1"/>
  <c r="P26" i="1"/>
  <c r="O26" i="1"/>
  <c r="O30" i="1" s="1"/>
  <c r="I13" i="1"/>
  <c r="J13" i="1"/>
  <c r="K13" i="1"/>
  <c r="L13" i="1"/>
  <c r="M13" i="1"/>
  <c r="I14" i="1"/>
  <c r="J14" i="1"/>
  <c r="K14" i="1"/>
  <c r="L14" i="1"/>
  <c r="M14" i="1"/>
  <c r="C13" i="1"/>
  <c r="D13" i="1"/>
  <c r="E13" i="1"/>
  <c r="F13" i="1"/>
  <c r="G13" i="1"/>
  <c r="H13" i="1"/>
  <c r="C14" i="1"/>
  <c r="D14" i="1"/>
  <c r="E14" i="1"/>
  <c r="F14" i="1"/>
  <c r="G14" i="1"/>
  <c r="H14" i="1"/>
  <c r="B14" i="1"/>
  <c r="B13" i="1"/>
  <c r="T10" i="1"/>
  <c r="S10" i="1"/>
  <c r="R10" i="1"/>
  <c r="Q10" i="1"/>
  <c r="P10" i="1"/>
  <c r="O10" i="1"/>
  <c r="O14" i="1" s="1"/>
  <c r="T9" i="1"/>
  <c r="S9" i="1"/>
  <c r="R9" i="1"/>
  <c r="Q9" i="1"/>
  <c r="P9" i="1"/>
  <c r="O9" i="1"/>
  <c r="V9" i="1" l="1"/>
  <c r="O13" i="1"/>
  <c r="W9" i="1"/>
  <c r="X9" i="1"/>
  <c r="X10" i="1"/>
  <c r="W27" i="1"/>
  <c r="W10" i="1"/>
  <c r="V10" i="1"/>
  <c r="V26" i="1"/>
  <c r="V30" i="1" s="1"/>
  <c r="X26" i="1"/>
  <c r="O31" i="1"/>
  <c r="P23" i="1" l="1"/>
  <c r="P31" i="1" s="1"/>
  <c r="P22" i="1"/>
  <c r="P30" i="1" s="1"/>
  <c r="P6" i="1"/>
  <c r="P14" i="1" s="1"/>
  <c r="P5" i="1"/>
  <c r="P13" i="1" s="1"/>
  <c r="V14" i="1"/>
  <c r="V13" i="1"/>
  <c r="P57" i="1"/>
  <c r="P65" i="1" s="1"/>
  <c r="P56" i="1"/>
  <c r="P64" i="1" s="1"/>
  <c r="R57" i="1"/>
  <c r="R65" i="1" s="1"/>
  <c r="R56" i="1"/>
  <c r="R64" i="1" s="1"/>
  <c r="T57" i="1"/>
  <c r="T65" i="1" s="1"/>
  <c r="T56" i="1"/>
  <c r="T64" i="1" s="1"/>
  <c r="P40" i="1" l="1"/>
  <c r="P48" i="1" s="1"/>
  <c r="R40" i="1"/>
  <c r="R48" i="1" s="1"/>
  <c r="T40" i="1"/>
  <c r="T48" i="1" s="1"/>
  <c r="T39" i="1"/>
  <c r="T47" i="1" s="1"/>
  <c r="R39" i="1"/>
  <c r="R47" i="1" s="1"/>
  <c r="P39" i="1"/>
  <c r="P47" i="1" s="1"/>
  <c r="E23" i="1" l="1"/>
  <c r="E31" i="1" s="1"/>
  <c r="D23" i="1"/>
  <c r="D31" i="1" s="1"/>
  <c r="C23" i="1"/>
  <c r="C31" i="1" s="1"/>
  <c r="B23" i="1"/>
  <c r="B31" i="1" s="1"/>
  <c r="E22" i="1"/>
  <c r="E30" i="1" s="1"/>
  <c r="D22" i="1"/>
  <c r="D30" i="1" s="1"/>
  <c r="C22" i="1"/>
  <c r="C30" i="1" s="1"/>
  <c r="B22" i="1"/>
  <c r="B30" i="1" s="1"/>
  <c r="S68" i="1" l="1"/>
  <c r="R68" i="1"/>
  <c r="Q68" i="1"/>
  <c r="T23" i="1"/>
  <c r="S23" i="1"/>
  <c r="R23" i="1"/>
  <c r="Q23" i="1"/>
  <c r="T22" i="1"/>
  <c r="S22" i="1"/>
  <c r="S30" i="1" s="1"/>
  <c r="R22" i="1"/>
  <c r="Q22" i="1"/>
  <c r="T6" i="1"/>
  <c r="T14" i="1" s="1"/>
  <c r="S6" i="1"/>
  <c r="R6" i="1"/>
  <c r="R14" i="1" s="1"/>
  <c r="Q6" i="1"/>
  <c r="T5" i="1"/>
  <c r="T13" i="1" s="1"/>
  <c r="S5" i="1"/>
  <c r="S13" i="1" s="1"/>
  <c r="R5" i="1"/>
  <c r="Q5" i="1"/>
  <c r="Q13" i="1" s="1"/>
  <c r="M68" i="1"/>
  <c r="L68" i="1"/>
  <c r="K68" i="1"/>
  <c r="J68" i="1"/>
  <c r="I68" i="1"/>
  <c r="H68" i="1"/>
  <c r="G68" i="1"/>
  <c r="F68" i="1"/>
  <c r="M67" i="1"/>
  <c r="L67" i="1"/>
  <c r="K67" i="1"/>
  <c r="J67" i="1"/>
  <c r="I67" i="1"/>
  <c r="H67" i="1"/>
  <c r="G67" i="1"/>
  <c r="F67" i="1"/>
  <c r="M34" i="1"/>
  <c r="L34" i="1"/>
  <c r="K34" i="1"/>
  <c r="J34" i="1"/>
  <c r="I34" i="1"/>
  <c r="H34" i="1"/>
  <c r="G34" i="1"/>
  <c r="F34" i="1"/>
  <c r="M33" i="1"/>
  <c r="L33" i="1"/>
  <c r="K33" i="1"/>
  <c r="J33" i="1"/>
  <c r="I33" i="1"/>
  <c r="H33" i="1"/>
  <c r="G33" i="1"/>
  <c r="F33" i="1"/>
  <c r="F17" i="1"/>
  <c r="G17" i="1"/>
  <c r="H17" i="1"/>
  <c r="I17" i="1"/>
  <c r="J17" i="1"/>
  <c r="K17" i="1"/>
  <c r="L17" i="1"/>
  <c r="M17" i="1"/>
  <c r="G16" i="1"/>
  <c r="H16" i="1"/>
  <c r="H35" i="1" s="1"/>
  <c r="I16" i="1"/>
  <c r="J16" i="1"/>
  <c r="J35" i="1" s="1"/>
  <c r="K16" i="1"/>
  <c r="L16" i="1"/>
  <c r="L35" i="1" s="1"/>
  <c r="M16" i="1"/>
  <c r="F16" i="1"/>
  <c r="F35" i="1" s="1"/>
  <c r="X13" i="1" l="1"/>
  <c r="R30" i="1"/>
  <c r="R33" i="1" s="1"/>
  <c r="Q14" i="1"/>
  <c r="W14" i="1" s="1"/>
  <c r="T30" i="1"/>
  <c r="T33" i="1" s="1"/>
  <c r="T31" i="1"/>
  <c r="T34" i="1" s="1"/>
  <c r="R13" i="1"/>
  <c r="R16" i="1" s="1"/>
  <c r="Q30" i="1"/>
  <c r="Q33" i="1" s="1"/>
  <c r="Q31" i="1"/>
  <c r="Q34" i="1" s="1"/>
  <c r="S14" i="1"/>
  <c r="S17" i="1" s="1"/>
  <c r="R31" i="1"/>
  <c r="R34" i="1" s="1"/>
  <c r="S31" i="1"/>
  <c r="S34" i="1" s="1"/>
  <c r="T16" i="1"/>
  <c r="T17" i="1"/>
  <c r="R17" i="1"/>
  <c r="W5" i="1"/>
  <c r="W68" i="1"/>
  <c r="R67" i="1"/>
  <c r="M35" i="1"/>
  <c r="I35" i="1"/>
  <c r="R51" i="1"/>
  <c r="J69" i="1"/>
  <c r="T51" i="1"/>
  <c r="T68" i="1"/>
  <c r="R50" i="1"/>
  <c r="L69" i="1"/>
  <c r="K69" i="1"/>
  <c r="G69" i="1"/>
  <c r="W67" i="1"/>
  <c r="W6" i="1"/>
  <c r="Q51" i="1"/>
  <c r="K35" i="1"/>
  <c r="G35" i="1"/>
  <c r="M69" i="1"/>
  <c r="I69" i="1"/>
  <c r="H69" i="1"/>
  <c r="X5" i="1"/>
  <c r="X22" i="1"/>
  <c r="X30" i="1" s="1"/>
  <c r="W23" i="1"/>
  <c r="S16" i="1"/>
  <c r="X6" i="1"/>
  <c r="X23" i="1"/>
  <c r="X31" i="1" s="1"/>
  <c r="S67" i="1"/>
  <c r="Q67" i="1"/>
  <c r="F69" i="1"/>
  <c r="W22" i="1"/>
  <c r="Q16" i="1"/>
  <c r="S33" i="1"/>
  <c r="W13" i="1" l="1"/>
  <c r="W16" i="1" s="1"/>
  <c r="R35" i="1"/>
  <c r="W31" i="1"/>
  <c r="W34" i="1" s="1"/>
  <c r="T35" i="1"/>
  <c r="Q17" i="1"/>
  <c r="Q35" i="1"/>
  <c r="W30" i="1"/>
  <c r="W33" i="1" s="1"/>
  <c r="X14" i="1"/>
  <c r="R52" i="1"/>
  <c r="X34" i="1"/>
  <c r="W17" i="1"/>
  <c r="X68" i="1"/>
  <c r="W51" i="1"/>
  <c r="S35" i="1"/>
  <c r="R69" i="1"/>
  <c r="X33" i="1"/>
  <c r="W50" i="1"/>
  <c r="W69" i="1" s="1"/>
  <c r="Q50" i="1"/>
  <c r="Q69" i="1" s="1"/>
  <c r="X17" i="1"/>
  <c r="X16" i="1"/>
  <c r="X35" i="1" s="1"/>
  <c r="S51" i="1"/>
  <c r="X51" i="1"/>
  <c r="X50" i="1"/>
  <c r="Q52" i="1" l="1"/>
  <c r="W35" i="1"/>
  <c r="W52" i="1"/>
  <c r="X52" i="1"/>
  <c r="T50" i="1"/>
  <c r="S50" i="1"/>
  <c r="S52" i="1" s="1"/>
  <c r="S69" i="1" l="1"/>
  <c r="T52" i="1"/>
  <c r="X67" i="1"/>
  <c r="X69" i="1" s="1"/>
  <c r="T67" i="1"/>
  <c r="T69" i="1" s="1"/>
</calcChain>
</file>

<file path=xl/sharedStrings.xml><?xml version="1.0" encoding="utf-8"?>
<sst xmlns="http://schemas.openxmlformats.org/spreadsheetml/2006/main" count="81" uniqueCount="31">
  <si>
    <t>Previously reported</t>
  </si>
  <si>
    <t>1Q14</t>
  </si>
  <si>
    <t>2Q14</t>
  </si>
  <si>
    <t>3Q14</t>
  </si>
  <si>
    <t>4Q14</t>
  </si>
  <si>
    <t>1Q15</t>
  </si>
  <si>
    <t>2Q15</t>
  </si>
  <si>
    <t>3Q15</t>
  </si>
  <si>
    <t>4Q15</t>
  </si>
  <si>
    <t>1Q16</t>
  </si>
  <si>
    <t>2Q16</t>
  </si>
  <si>
    <t>3Q16</t>
  </si>
  <si>
    <t>4Q16</t>
  </si>
  <si>
    <t>Group</t>
  </si>
  <si>
    <t>South Africa</t>
  </si>
  <si>
    <t>Restated</t>
  </si>
  <si>
    <t>Rm</t>
  </si>
  <si>
    <t>Equipment revenue</t>
  </si>
  <si>
    <t>Direct expenses</t>
  </si>
  <si>
    <t>Total expenses</t>
  </si>
  <si>
    <t>1H15</t>
  </si>
  <si>
    <t>2H15</t>
  </si>
  <si>
    <t>1H16</t>
  </si>
  <si>
    <t>2H16</t>
  </si>
  <si>
    <t>FY15</t>
  </si>
  <si>
    <t>FY16</t>
  </si>
  <si>
    <t>1H14</t>
  </si>
  <si>
    <t>2H14</t>
  </si>
  <si>
    <t>FY14</t>
  </si>
  <si>
    <t>Restatement</t>
  </si>
  <si>
    <t>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</si>
</sst>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600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164" fontId="0" fillId="0" borderId="0" xfId="1" applyNumberFormat="1" applyFont="1"/>
    <xf numFmtId="164" fontId="0" fillId="0" borderId="1" xfId="1" applyNumberFormat="1" applyFont="1" applyBorder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0" xfId="0" applyFont="1"/>
    <xf numFmtId="164" fontId="0" fillId="0" borderId="0" xfId="0" applyNumberFormat="1"/>
    <xf numFmtId="164" fontId="3" fillId="0" borderId="0" xfId="1" applyNumberFormat="1" applyFont="1"/>
    <xf numFmtId="0" fontId="3" fillId="0" borderId="0" xfId="0" applyFont="1"/>
    <xf numFmtId="164" fontId="0" fillId="0" borderId="0" xfId="1" applyNumberFormat="1" applyFont="1" applyBorder="1"/>
    <xf numFmtId="0" fontId="0" fillId="0" borderId="0" xfId="0" applyBorder="1"/>
    <xf numFmtId="164" fontId="3" fillId="0" borderId="0" xfId="1" applyNumberFormat="1" applyFont="1" applyBorder="1"/>
    <xf numFmtId="0" fontId="3" fillId="0" borderId="0" xfId="0" applyFont="1" applyBorder="1"/>
    <xf numFmtId="0" fontId="4" fillId="2" borderId="1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E6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vestor%20Relations\1.%20ANNUAL%20RESULTS\2015%20ANNUAL%20RESULTS\Workings\Income%20Statements\VOD-GRP-Income%20Statements%20-%20Mar%202015%20(Old%20view)%20delink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Parameters"/>
      <sheetName val="Group (2014)"/>
      <sheetName val="Group (2015)"/>
      <sheetName val="South Africa 2014"/>
      <sheetName val="South Africa 2015"/>
      <sheetName val="Total International 2014"/>
      <sheetName val="Total International 2015"/>
      <sheetName val="International 2014"/>
      <sheetName val="International 2015"/>
      <sheetName val="Gateway(ZAR) 2014"/>
      <sheetName val="Gateway(ZAR) 2015"/>
      <sheetName val="Gateway(USD) 2014"/>
      <sheetName val="Gateway(USD) 2015"/>
      <sheetName val="Tanzania(ZAR) 2014"/>
      <sheetName val="Tanzania(ZAR) 2015"/>
      <sheetName val="Tanzania(TZS) 2014"/>
      <sheetName val="Tanzania(TZS) 2015"/>
      <sheetName val="DRC(ZAR) 2014"/>
      <sheetName val="DRC(ZAR) 2015"/>
      <sheetName val="DRC(USD) 2014"/>
      <sheetName val="DRC(USD) 2015"/>
      <sheetName val="Mozambique(ZAR) 2014"/>
      <sheetName val="Mozambique(ZAR) 2015"/>
      <sheetName val="Mozambique(MT) 2014"/>
      <sheetName val="Mozambique(MT) 2015"/>
      <sheetName val="Lesotho 2014"/>
      <sheetName val="Lesotho 2015"/>
      <sheetName val="GBA(ZAR) 2014"/>
      <sheetName val="GBA(ZAR) 2015"/>
      <sheetName val="GBA(USD) 2014"/>
      <sheetName val="GBA(USD) 2015"/>
      <sheetName val="GCW(ZAR) 2014"/>
      <sheetName val="GCW(USD) 2014"/>
      <sheetName val="Sheet1"/>
      <sheetName val="XLink"/>
    </sheetNames>
    <sheetDataSet>
      <sheetData sheetId="0"/>
      <sheetData sheetId="1"/>
      <sheetData sheetId="2"/>
      <sheetData sheetId="3">
        <row r="62">
          <cell r="L62">
            <v>2743</v>
          </cell>
          <cell r="M62">
            <v>3390</v>
          </cell>
          <cell r="O62">
            <v>3606</v>
          </cell>
          <cell r="P62">
            <v>2931</v>
          </cell>
        </row>
      </sheetData>
      <sheetData sheetId="4"/>
      <sheetData sheetId="5">
        <row r="62">
          <cell r="L62">
            <v>2703</v>
          </cell>
          <cell r="M62">
            <v>3339</v>
          </cell>
          <cell r="O62">
            <v>3562</v>
          </cell>
          <cell r="P62">
            <v>2922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70"/>
  <sheetViews>
    <sheetView tabSelected="1" zoomScale="85" zoomScaleNormal="85" workbookViewId="0">
      <pane xSplit="1" ySplit="2" topLeftCell="B6" activePane="bottomRight" state="frozen"/>
      <selection pane="topRight" activeCell="B1" sqref="B1"/>
      <selection pane="bottomLeft" activeCell="A3" sqref="A3"/>
      <selection pane="bottomRight" activeCell="V13" sqref="V13"/>
    </sheetView>
  </sheetViews>
  <sheetFormatPr defaultRowHeight="15" x14ac:dyDescent="0.25"/>
  <cols>
    <col min="1" max="1" width="18.85546875" bestFit="1" customWidth="1"/>
    <col min="2" max="13" width="7.7109375" bestFit="1" customWidth="1"/>
    <col min="14" max="14" width="1" customWidth="1"/>
    <col min="15" max="20" width="7.7109375" bestFit="1" customWidth="1"/>
    <col min="21" max="21" width="1.85546875" customWidth="1"/>
    <col min="22" max="24" width="7.7109375" bestFit="1" customWidth="1"/>
  </cols>
  <sheetData>
    <row r="1" spans="1:27" x14ac:dyDescent="0.25"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O1" s="4" t="s">
        <v>26</v>
      </c>
      <c r="P1" s="4" t="s">
        <v>27</v>
      </c>
      <c r="Q1" s="4" t="s">
        <v>20</v>
      </c>
      <c r="R1" s="4" t="s">
        <v>21</v>
      </c>
      <c r="S1" s="4" t="s">
        <v>22</v>
      </c>
      <c r="T1" s="4" t="s">
        <v>23</v>
      </c>
      <c r="V1" s="4" t="s">
        <v>28</v>
      </c>
      <c r="W1" s="4" t="s">
        <v>24</v>
      </c>
      <c r="X1" s="4" t="s">
        <v>25</v>
      </c>
    </row>
    <row r="2" spans="1:27" x14ac:dyDescent="0.25">
      <c r="A2" s="14" t="s">
        <v>30</v>
      </c>
      <c r="B2" s="5" t="s">
        <v>16</v>
      </c>
      <c r="C2" s="5" t="s">
        <v>16</v>
      </c>
      <c r="D2" s="5" t="s">
        <v>16</v>
      </c>
      <c r="E2" s="5" t="s">
        <v>16</v>
      </c>
      <c r="F2" s="5" t="s">
        <v>16</v>
      </c>
      <c r="G2" s="5" t="s">
        <v>16</v>
      </c>
      <c r="H2" s="5" t="s">
        <v>16</v>
      </c>
      <c r="I2" s="5" t="s">
        <v>16</v>
      </c>
      <c r="J2" s="5" t="s">
        <v>16</v>
      </c>
      <c r="K2" s="5" t="s">
        <v>16</v>
      </c>
      <c r="L2" s="5" t="s">
        <v>16</v>
      </c>
      <c r="M2" s="5" t="s">
        <v>16</v>
      </c>
      <c r="O2" s="5" t="s">
        <v>16</v>
      </c>
      <c r="P2" s="5" t="s">
        <v>16</v>
      </c>
      <c r="Q2" s="5" t="s">
        <v>16</v>
      </c>
      <c r="R2" s="5" t="s">
        <v>16</v>
      </c>
      <c r="S2" s="5" t="s">
        <v>16</v>
      </c>
      <c r="T2" s="5" t="s">
        <v>16</v>
      </c>
      <c r="W2" s="5" t="s">
        <v>16</v>
      </c>
      <c r="X2" s="5" t="s">
        <v>16</v>
      </c>
    </row>
    <row r="3" spans="1:27" x14ac:dyDescent="0.2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27" x14ac:dyDescent="0.25">
      <c r="A4" s="6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27" x14ac:dyDescent="0.25">
      <c r="A5" t="s">
        <v>13</v>
      </c>
      <c r="B5" s="2">
        <v>17536</v>
      </c>
      <c r="C5" s="2">
        <v>19152</v>
      </c>
      <c r="D5" s="2">
        <v>20219</v>
      </c>
      <c r="E5" s="2">
        <v>18804</v>
      </c>
      <c r="F5" s="2">
        <v>18287</v>
      </c>
      <c r="G5" s="2">
        <v>19259</v>
      </c>
      <c r="H5" s="2">
        <v>19993</v>
      </c>
      <c r="I5" s="2">
        <v>19795</v>
      </c>
      <c r="J5" s="2">
        <v>19559</v>
      </c>
      <c r="K5" s="2">
        <v>20397</v>
      </c>
      <c r="L5" s="2">
        <v>21741</v>
      </c>
      <c r="M5" s="2">
        <v>21261</v>
      </c>
      <c r="O5" s="2">
        <v>36688</v>
      </c>
      <c r="P5" s="7">
        <f>V5-O5</f>
        <v>39023</v>
      </c>
      <c r="Q5" s="7">
        <f>SUM(F5:G5)</f>
        <v>37546</v>
      </c>
      <c r="R5" s="7">
        <f>SUM(H5:I5)</f>
        <v>39788</v>
      </c>
      <c r="S5" s="7">
        <f>SUM(J5:K5)</f>
        <v>39956</v>
      </c>
      <c r="T5" s="7">
        <f>SUM(L5:M5)</f>
        <v>43002</v>
      </c>
      <c r="V5" s="7">
        <v>75711</v>
      </c>
      <c r="W5" s="7">
        <f>SUM(Q5:R5)</f>
        <v>77334</v>
      </c>
      <c r="X5" s="7">
        <f>SUM(S5:T5)</f>
        <v>82958</v>
      </c>
    </row>
    <row r="6" spans="1:27" x14ac:dyDescent="0.25">
      <c r="A6" t="s">
        <v>14</v>
      </c>
      <c r="B6" s="2">
        <v>14549</v>
      </c>
      <c r="C6" s="2">
        <v>15585</v>
      </c>
      <c r="D6" s="2">
        <v>16502</v>
      </c>
      <c r="E6" s="2">
        <v>15170</v>
      </c>
      <c r="F6" s="2">
        <v>14791</v>
      </c>
      <c r="G6" s="2">
        <v>15380</v>
      </c>
      <c r="H6" s="2">
        <v>15987</v>
      </c>
      <c r="I6" s="2">
        <v>15879</v>
      </c>
      <c r="J6" s="2">
        <v>15598</v>
      </c>
      <c r="K6" s="2">
        <v>16098</v>
      </c>
      <c r="L6" s="2">
        <v>17116</v>
      </c>
      <c r="M6" s="2">
        <v>16347</v>
      </c>
      <c r="O6" s="2">
        <v>30134</v>
      </c>
      <c r="P6" s="7">
        <f>V6-O6</f>
        <v>31672</v>
      </c>
      <c r="Q6" s="7">
        <f>SUM(F6:G6)</f>
        <v>30171</v>
      </c>
      <c r="R6" s="7">
        <f>SUM(H6:I6)</f>
        <v>31866</v>
      </c>
      <c r="S6" s="7">
        <f>SUM(J6:K6)</f>
        <v>31696</v>
      </c>
      <c r="T6" s="7">
        <f>SUM(L6:M6)</f>
        <v>33463</v>
      </c>
      <c r="V6" s="7">
        <v>61806</v>
      </c>
      <c r="W6" s="7">
        <f>SUM(Q6:R6)</f>
        <v>62037</v>
      </c>
      <c r="X6" s="7">
        <f>SUM(S6:T6)</f>
        <v>65159</v>
      </c>
    </row>
    <row r="7" spans="1:27" x14ac:dyDescent="0.2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O7" s="2"/>
      <c r="P7" s="7"/>
      <c r="Q7" s="7"/>
      <c r="R7" s="7"/>
      <c r="S7" s="7"/>
      <c r="T7" s="7"/>
      <c r="V7" s="7"/>
      <c r="W7" s="7"/>
      <c r="X7" s="7"/>
    </row>
    <row r="8" spans="1:27" x14ac:dyDescent="0.25">
      <c r="A8" t="s">
        <v>29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O8" s="2"/>
      <c r="P8" s="7"/>
      <c r="Q8" s="7"/>
      <c r="R8" s="7"/>
      <c r="S8" s="7"/>
      <c r="T8" s="7"/>
      <c r="V8" s="7"/>
      <c r="W8" s="7"/>
      <c r="X8" s="7"/>
    </row>
    <row r="9" spans="1:27" x14ac:dyDescent="0.25">
      <c r="A9" t="s">
        <v>13</v>
      </c>
      <c r="B9" s="2">
        <f>-533+2</f>
        <v>-531</v>
      </c>
      <c r="C9" s="2">
        <f>-600+2</f>
        <v>-598</v>
      </c>
      <c r="D9" s="2">
        <f>-723+2</f>
        <v>-721</v>
      </c>
      <c r="E9" s="2">
        <f>-645+3</f>
        <v>-642</v>
      </c>
      <c r="F9" s="2">
        <f>-690</f>
        <v>-690</v>
      </c>
      <c r="G9" s="2">
        <f>-619</f>
        <v>-619</v>
      </c>
      <c r="H9" s="2">
        <f>-747</f>
        <v>-747</v>
      </c>
      <c r="I9" s="2">
        <f>-777</f>
        <v>-777</v>
      </c>
      <c r="J9" s="2">
        <f>-753</f>
        <v>-753</v>
      </c>
      <c r="K9" s="2">
        <v>-651</v>
      </c>
      <c r="L9" s="2">
        <v>-768</v>
      </c>
      <c r="M9" s="2">
        <v>-709</v>
      </c>
      <c r="O9" s="2">
        <f>B9+C9</f>
        <v>-1129</v>
      </c>
      <c r="P9" s="7">
        <f>D9+E9</f>
        <v>-1363</v>
      </c>
      <c r="Q9" s="7">
        <f>F9+G9</f>
        <v>-1309</v>
      </c>
      <c r="R9" s="7">
        <f>H9+I9</f>
        <v>-1524</v>
      </c>
      <c r="S9" s="7">
        <f>J9+K9</f>
        <v>-1404</v>
      </c>
      <c r="T9" s="7">
        <f>L9+M9</f>
        <v>-1477</v>
      </c>
      <c r="V9" s="7">
        <f>O9+P9</f>
        <v>-2492</v>
      </c>
      <c r="W9" s="7">
        <f>Q9+R9</f>
        <v>-2833</v>
      </c>
      <c r="X9" s="7">
        <f>S9+T9</f>
        <v>-2881</v>
      </c>
    </row>
    <row r="10" spans="1:27" x14ac:dyDescent="0.25">
      <c r="A10" t="s">
        <v>14</v>
      </c>
      <c r="B10" s="2">
        <f>B9</f>
        <v>-531</v>
      </c>
      <c r="C10" s="2">
        <f t="shared" ref="C10:M10" si="0">C9</f>
        <v>-598</v>
      </c>
      <c r="D10" s="2">
        <f t="shared" si="0"/>
        <v>-721</v>
      </c>
      <c r="E10" s="2">
        <f t="shared" si="0"/>
        <v>-642</v>
      </c>
      <c r="F10" s="2">
        <f t="shared" si="0"/>
        <v>-690</v>
      </c>
      <c r="G10" s="2">
        <f t="shared" si="0"/>
        <v>-619</v>
      </c>
      <c r="H10" s="2">
        <f t="shared" si="0"/>
        <v>-747</v>
      </c>
      <c r="I10" s="2">
        <f t="shared" si="0"/>
        <v>-777</v>
      </c>
      <c r="J10" s="2">
        <f t="shared" si="0"/>
        <v>-753</v>
      </c>
      <c r="K10" s="2">
        <f t="shared" si="0"/>
        <v>-651</v>
      </c>
      <c r="L10" s="2">
        <f t="shared" si="0"/>
        <v>-768</v>
      </c>
      <c r="M10" s="2">
        <f t="shared" si="0"/>
        <v>-709</v>
      </c>
      <c r="O10" s="2">
        <f>B10+C10</f>
        <v>-1129</v>
      </c>
      <c r="P10" s="7">
        <f>D10+E10</f>
        <v>-1363</v>
      </c>
      <c r="Q10" s="7">
        <f>F10+G10</f>
        <v>-1309</v>
      </c>
      <c r="R10" s="7">
        <f>H10+I10</f>
        <v>-1524</v>
      </c>
      <c r="S10" s="7">
        <f>J10+K10</f>
        <v>-1404</v>
      </c>
      <c r="T10" s="7">
        <f>L10+M10</f>
        <v>-1477</v>
      </c>
      <c r="V10" s="7">
        <f>O10+P10</f>
        <v>-2492</v>
      </c>
      <c r="W10" s="7">
        <f>Q10+R10</f>
        <v>-2833</v>
      </c>
      <c r="X10" s="7">
        <f>S10+T10</f>
        <v>-2881</v>
      </c>
    </row>
    <row r="11" spans="1:27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O11" s="2"/>
      <c r="P11" s="7"/>
      <c r="Q11" s="7"/>
      <c r="R11" s="7"/>
      <c r="S11" s="7"/>
      <c r="T11" s="7"/>
      <c r="V11" s="7"/>
      <c r="W11" s="7"/>
      <c r="X11" s="7"/>
    </row>
    <row r="12" spans="1:27" x14ac:dyDescent="0.25">
      <c r="A12" t="s">
        <v>15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V12" s="7"/>
    </row>
    <row r="13" spans="1:27" x14ac:dyDescent="0.25">
      <c r="A13" t="s">
        <v>13</v>
      </c>
      <c r="B13" s="2">
        <f t="shared" ref="B13:M13" si="1">B5+B9</f>
        <v>17005</v>
      </c>
      <c r="C13" s="2">
        <f t="shared" si="1"/>
        <v>18554</v>
      </c>
      <c r="D13" s="2">
        <f t="shared" si="1"/>
        <v>19498</v>
      </c>
      <c r="E13" s="2">
        <f t="shared" si="1"/>
        <v>18162</v>
      </c>
      <c r="F13" s="2">
        <f t="shared" si="1"/>
        <v>17597</v>
      </c>
      <c r="G13" s="2">
        <f t="shared" si="1"/>
        <v>18640</v>
      </c>
      <c r="H13" s="2">
        <f t="shared" si="1"/>
        <v>19246</v>
      </c>
      <c r="I13" s="2">
        <f t="shared" si="1"/>
        <v>19018</v>
      </c>
      <c r="J13" s="2">
        <f t="shared" si="1"/>
        <v>18806</v>
      </c>
      <c r="K13" s="2">
        <f t="shared" si="1"/>
        <v>19746</v>
      </c>
      <c r="L13" s="2">
        <f t="shared" si="1"/>
        <v>20973</v>
      </c>
      <c r="M13" s="2">
        <f t="shared" si="1"/>
        <v>20552</v>
      </c>
      <c r="O13" s="2">
        <f t="shared" ref="O13:T14" si="2">O5+O9</f>
        <v>35559</v>
      </c>
      <c r="P13" s="2">
        <f t="shared" si="2"/>
        <v>37660</v>
      </c>
      <c r="Q13" s="2">
        <f t="shared" si="2"/>
        <v>36237</v>
      </c>
      <c r="R13" s="2">
        <f t="shared" si="2"/>
        <v>38264</v>
      </c>
      <c r="S13" s="2">
        <f t="shared" si="2"/>
        <v>38552</v>
      </c>
      <c r="T13" s="2">
        <f t="shared" si="2"/>
        <v>41525</v>
      </c>
      <c r="V13" s="7">
        <f>V5-2492</f>
        <v>73219</v>
      </c>
      <c r="W13" s="7">
        <f>SUM(Q13:R13)</f>
        <v>74501</v>
      </c>
      <c r="X13" s="7">
        <f>SUM(S13:T13)</f>
        <v>80077</v>
      </c>
      <c r="Y13" s="7"/>
      <c r="Z13" s="7"/>
      <c r="AA13" s="7"/>
    </row>
    <row r="14" spans="1:27" x14ac:dyDescent="0.25">
      <c r="A14" t="s">
        <v>14</v>
      </c>
      <c r="B14" s="2">
        <f t="shared" ref="B14:M14" si="3">B6+B10</f>
        <v>14018</v>
      </c>
      <c r="C14" s="2">
        <f t="shared" si="3"/>
        <v>14987</v>
      </c>
      <c r="D14" s="2">
        <f t="shared" si="3"/>
        <v>15781</v>
      </c>
      <c r="E14" s="2">
        <f t="shared" si="3"/>
        <v>14528</v>
      </c>
      <c r="F14" s="2">
        <f t="shared" si="3"/>
        <v>14101</v>
      </c>
      <c r="G14" s="2">
        <f t="shared" si="3"/>
        <v>14761</v>
      </c>
      <c r="H14" s="2">
        <f t="shared" si="3"/>
        <v>15240</v>
      </c>
      <c r="I14" s="2">
        <f t="shared" si="3"/>
        <v>15102</v>
      </c>
      <c r="J14" s="2">
        <f t="shared" si="3"/>
        <v>14845</v>
      </c>
      <c r="K14" s="2">
        <f t="shared" si="3"/>
        <v>15447</v>
      </c>
      <c r="L14" s="2">
        <f t="shared" si="3"/>
        <v>16348</v>
      </c>
      <c r="M14" s="2">
        <f t="shared" si="3"/>
        <v>15638</v>
      </c>
      <c r="O14" s="2">
        <f t="shared" si="2"/>
        <v>29005</v>
      </c>
      <c r="P14" s="2">
        <f t="shared" si="2"/>
        <v>30309</v>
      </c>
      <c r="Q14" s="2">
        <f t="shared" si="2"/>
        <v>28862</v>
      </c>
      <c r="R14" s="2">
        <f t="shared" si="2"/>
        <v>30342</v>
      </c>
      <c r="S14" s="2">
        <f t="shared" si="2"/>
        <v>30292</v>
      </c>
      <c r="T14" s="2">
        <f t="shared" si="2"/>
        <v>31986</v>
      </c>
      <c r="V14" s="7">
        <f>V6-2492</f>
        <v>59314</v>
      </c>
      <c r="W14" s="7">
        <f>SUM(Q14:R14)</f>
        <v>59204</v>
      </c>
      <c r="X14" s="7">
        <f>SUM(S14:T14)</f>
        <v>62278</v>
      </c>
      <c r="Y14" s="7"/>
      <c r="Z14" s="7"/>
      <c r="AA14" s="7"/>
    </row>
    <row r="15" spans="1:27" x14ac:dyDescent="0.25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O15" s="1"/>
      <c r="P15" s="1"/>
      <c r="Q15" s="1"/>
      <c r="R15" s="1"/>
      <c r="S15" s="1"/>
      <c r="T15" s="1"/>
      <c r="U15" s="11"/>
      <c r="V15" s="1"/>
      <c r="W15" s="1"/>
      <c r="X15" s="1"/>
    </row>
    <row r="16" spans="1:27" hidden="1" x14ac:dyDescent="0.25">
      <c r="B16" s="2"/>
      <c r="C16" s="2"/>
      <c r="D16" s="2"/>
      <c r="E16" s="2"/>
      <c r="F16" s="8">
        <f t="shared" ref="F16:M17" si="4">F5-F13</f>
        <v>690</v>
      </c>
      <c r="G16" s="8">
        <f t="shared" si="4"/>
        <v>619</v>
      </c>
      <c r="H16" s="8">
        <f t="shared" si="4"/>
        <v>747</v>
      </c>
      <c r="I16" s="8">
        <f t="shared" si="4"/>
        <v>777</v>
      </c>
      <c r="J16" s="8">
        <f t="shared" si="4"/>
        <v>753</v>
      </c>
      <c r="K16" s="8">
        <f t="shared" si="4"/>
        <v>651</v>
      </c>
      <c r="L16" s="8">
        <f t="shared" si="4"/>
        <v>768</v>
      </c>
      <c r="M16" s="8">
        <f t="shared" si="4"/>
        <v>709</v>
      </c>
      <c r="N16" s="9"/>
      <c r="O16" s="9"/>
      <c r="P16" s="9"/>
      <c r="Q16" s="8">
        <f t="shared" ref="Q16:T17" si="5">Q5-Q13</f>
        <v>1309</v>
      </c>
      <c r="R16" s="8">
        <f t="shared" si="5"/>
        <v>1524</v>
      </c>
      <c r="S16" s="8">
        <f t="shared" si="5"/>
        <v>1404</v>
      </c>
      <c r="T16" s="8">
        <f t="shared" si="5"/>
        <v>1477</v>
      </c>
      <c r="U16" s="9"/>
      <c r="V16" s="8"/>
      <c r="W16" s="8">
        <f>W5-W13</f>
        <v>2833</v>
      </c>
      <c r="X16" s="8">
        <f>X5-X13</f>
        <v>2881</v>
      </c>
    </row>
    <row r="17" spans="1:24" hidden="1" x14ac:dyDescent="0.25">
      <c r="B17" s="2"/>
      <c r="C17" s="2"/>
      <c r="D17" s="2"/>
      <c r="E17" s="2"/>
      <c r="F17" s="8">
        <f t="shared" si="4"/>
        <v>690</v>
      </c>
      <c r="G17" s="8">
        <f t="shared" si="4"/>
        <v>619</v>
      </c>
      <c r="H17" s="8">
        <f t="shared" si="4"/>
        <v>747</v>
      </c>
      <c r="I17" s="8">
        <f t="shared" si="4"/>
        <v>777</v>
      </c>
      <c r="J17" s="8">
        <f t="shared" si="4"/>
        <v>753</v>
      </c>
      <c r="K17" s="8">
        <f t="shared" si="4"/>
        <v>651</v>
      </c>
      <c r="L17" s="8">
        <f t="shared" si="4"/>
        <v>768</v>
      </c>
      <c r="M17" s="8">
        <f t="shared" si="4"/>
        <v>709</v>
      </c>
      <c r="N17" s="9"/>
      <c r="O17" s="9"/>
      <c r="P17" s="9"/>
      <c r="Q17" s="8">
        <f t="shared" si="5"/>
        <v>1309</v>
      </c>
      <c r="R17" s="8">
        <f t="shared" si="5"/>
        <v>1524</v>
      </c>
      <c r="S17" s="8">
        <f t="shared" si="5"/>
        <v>1404</v>
      </c>
      <c r="T17" s="8">
        <f t="shared" si="5"/>
        <v>1477</v>
      </c>
      <c r="U17" s="9"/>
      <c r="V17" s="8"/>
      <c r="W17" s="8">
        <f>W6-W14</f>
        <v>2833</v>
      </c>
      <c r="X17" s="8">
        <f>X6-X14</f>
        <v>2881</v>
      </c>
    </row>
    <row r="18" spans="1:24" hidden="1" x14ac:dyDescent="0.25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24" x14ac:dyDescent="0.25"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</row>
    <row r="20" spans="1:24" x14ac:dyDescent="0.25">
      <c r="A20" s="14" t="s">
        <v>17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24" x14ac:dyDescent="0.25">
      <c r="A21" t="s">
        <v>0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24" x14ac:dyDescent="0.25">
      <c r="A22" t="s">
        <v>13</v>
      </c>
      <c r="B22" s="2">
        <f>'[1]Group (2015)'!$L$62</f>
        <v>2743</v>
      </c>
      <c r="C22" s="2">
        <f>'[1]Group (2015)'!$M$62</f>
        <v>3390</v>
      </c>
      <c r="D22" s="2">
        <f>'[1]Group (2015)'!$O$62</f>
        <v>3606</v>
      </c>
      <c r="E22" s="2">
        <f>'[1]Group (2015)'!$P$62</f>
        <v>2931</v>
      </c>
      <c r="F22" s="2">
        <v>3208</v>
      </c>
      <c r="G22" s="2">
        <v>3221</v>
      </c>
      <c r="H22" s="2">
        <v>3939</v>
      </c>
      <c r="I22" s="2">
        <v>3915</v>
      </c>
      <c r="J22" s="2">
        <v>3675</v>
      </c>
      <c r="K22" s="2">
        <v>3538</v>
      </c>
      <c r="L22" s="2">
        <v>4277</v>
      </c>
      <c r="M22" s="2">
        <v>3626</v>
      </c>
      <c r="O22" s="2">
        <v>6134</v>
      </c>
      <c r="P22" s="7">
        <f>V22-O22</f>
        <v>6537</v>
      </c>
      <c r="Q22" s="7">
        <f>SUM(F22:G22)</f>
        <v>6429</v>
      </c>
      <c r="R22" s="7">
        <f>SUM(H22:I22)</f>
        <v>7854</v>
      </c>
      <c r="S22" s="7">
        <f>SUM(J22:K22)</f>
        <v>7213</v>
      </c>
      <c r="T22" s="7">
        <f>SUM(L22:M22)</f>
        <v>7903</v>
      </c>
      <c r="V22" s="7">
        <v>12671</v>
      </c>
      <c r="W22" s="7">
        <f>SUM(Q22:R22)</f>
        <v>14283</v>
      </c>
      <c r="X22" s="7">
        <f>SUM(S22:T22)</f>
        <v>15116</v>
      </c>
    </row>
    <row r="23" spans="1:24" x14ac:dyDescent="0.25">
      <c r="A23" t="s">
        <v>14</v>
      </c>
      <c r="B23" s="2">
        <f>'[1]South Africa 2015'!$L$62</f>
        <v>2703</v>
      </c>
      <c r="C23" s="2">
        <f>'[1]South Africa 2015'!$M$62</f>
        <v>3339</v>
      </c>
      <c r="D23" s="2">
        <f>'[1]South Africa 2015'!$O$62</f>
        <v>3562</v>
      </c>
      <c r="E23" s="2">
        <f>'[1]South Africa 2015'!$P$62</f>
        <v>2922</v>
      </c>
      <c r="F23" s="2">
        <v>3160</v>
      </c>
      <c r="G23" s="2">
        <v>3161</v>
      </c>
      <c r="H23" s="2">
        <v>3879</v>
      </c>
      <c r="I23" s="2">
        <v>3857</v>
      </c>
      <c r="J23" s="2">
        <v>3597</v>
      </c>
      <c r="K23" s="2">
        <v>3484</v>
      </c>
      <c r="L23" s="2">
        <v>4177</v>
      </c>
      <c r="M23" s="2">
        <v>3544</v>
      </c>
      <c r="O23" s="2">
        <v>6043</v>
      </c>
      <c r="P23" s="7">
        <f>V23-O23</f>
        <v>6483</v>
      </c>
      <c r="Q23" s="7">
        <f>SUM(F23:G23)</f>
        <v>6321</v>
      </c>
      <c r="R23" s="7">
        <f>SUM(H23:I23)</f>
        <v>7736</v>
      </c>
      <c r="S23" s="7">
        <f>SUM(J23:K23)</f>
        <v>7081</v>
      </c>
      <c r="T23" s="7">
        <f>SUM(L23:M23)</f>
        <v>7721</v>
      </c>
      <c r="V23" s="7">
        <v>12526</v>
      </c>
      <c r="W23" s="7">
        <f>SUM(Q23:R23)</f>
        <v>14057</v>
      </c>
      <c r="X23" s="7">
        <f>SUM(S23:T23)</f>
        <v>14802</v>
      </c>
    </row>
    <row r="24" spans="1:24" x14ac:dyDescent="0.2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O24" s="2"/>
      <c r="P24" s="7"/>
      <c r="Q24" s="7"/>
      <c r="R24" s="7"/>
      <c r="S24" s="7"/>
      <c r="T24" s="7"/>
      <c r="V24" s="7"/>
      <c r="W24" s="7"/>
      <c r="X24" s="7"/>
    </row>
    <row r="25" spans="1:24" x14ac:dyDescent="0.25">
      <c r="A25" t="s">
        <v>29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O25" s="2"/>
      <c r="P25" s="7"/>
      <c r="Q25" s="7"/>
      <c r="R25" s="7"/>
      <c r="S25" s="7"/>
      <c r="T25" s="7"/>
      <c r="V25" s="7"/>
      <c r="W25" s="7"/>
      <c r="X25" s="7"/>
    </row>
    <row r="26" spans="1:24" x14ac:dyDescent="0.25">
      <c r="A26" t="s">
        <v>13</v>
      </c>
      <c r="B26" s="2">
        <v>-531</v>
      </c>
      <c r="C26" s="2">
        <v>-598</v>
      </c>
      <c r="D26" s="2">
        <v>-721</v>
      </c>
      <c r="E26" s="2">
        <v>-642</v>
      </c>
      <c r="F26" s="2">
        <v>-690</v>
      </c>
      <c r="G26" s="2">
        <v>-619</v>
      </c>
      <c r="H26" s="2">
        <v>-747</v>
      </c>
      <c r="I26" s="2">
        <v>-777</v>
      </c>
      <c r="J26" s="2">
        <v>-753</v>
      </c>
      <c r="K26" s="2">
        <v>-651</v>
      </c>
      <c r="L26" s="2">
        <v>-768</v>
      </c>
      <c r="M26" s="2">
        <v>-709</v>
      </c>
      <c r="O26" s="2">
        <f>B26+C26</f>
        <v>-1129</v>
      </c>
      <c r="P26" s="7">
        <f>D26+E26</f>
        <v>-1363</v>
      </c>
      <c r="Q26" s="7">
        <f>F26+G26</f>
        <v>-1309</v>
      </c>
      <c r="R26" s="7">
        <f>H26+I26</f>
        <v>-1524</v>
      </c>
      <c r="S26" s="7">
        <f>J26+K26</f>
        <v>-1404</v>
      </c>
      <c r="T26" s="7">
        <f>L26+M26</f>
        <v>-1477</v>
      </c>
      <c r="V26" s="7">
        <f>O26+P26</f>
        <v>-2492</v>
      </c>
      <c r="W26" s="7">
        <f>Q26+R26</f>
        <v>-2833</v>
      </c>
      <c r="X26" s="7">
        <f>S26+T26</f>
        <v>-2881</v>
      </c>
    </row>
    <row r="27" spans="1:24" x14ac:dyDescent="0.25">
      <c r="A27" t="s">
        <v>14</v>
      </c>
      <c r="B27" s="2">
        <v>-531</v>
      </c>
      <c r="C27" s="2">
        <v>-598</v>
      </c>
      <c r="D27" s="2">
        <v>-721</v>
      </c>
      <c r="E27" s="2">
        <v>-642</v>
      </c>
      <c r="F27" s="2">
        <v>-690</v>
      </c>
      <c r="G27" s="2">
        <v>-619</v>
      </c>
      <c r="H27" s="2">
        <v>-747</v>
      </c>
      <c r="I27" s="2">
        <v>-777</v>
      </c>
      <c r="J27" s="2">
        <v>-753</v>
      </c>
      <c r="K27" s="2">
        <v>-651</v>
      </c>
      <c r="L27" s="2">
        <v>-768</v>
      </c>
      <c r="M27" s="2">
        <v>-709</v>
      </c>
      <c r="O27" s="2">
        <f>B27+C27</f>
        <v>-1129</v>
      </c>
      <c r="P27" s="7">
        <f>D27+E27</f>
        <v>-1363</v>
      </c>
      <c r="Q27" s="7">
        <f>F27+G27</f>
        <v>-1309</v>
      </c>
      <c r="R27" s="7">
        <f>H27+I27</f>
        <v>-1524</v>
      </c>
      <c r="S27" s="7">
        <f>J27+K27</f>
        <v>-1404</v>
      </c>
      <c r="T27" s="7">
        <f>L27+M27</f>
        <v>-1477</v>
      </c>
      <c r="V27" s="7">
        <f>O27+P27</f>
        <v>-2492</v>
      </c>
      <c r="W27" s="7">
        <f>Q27+R27</f>
        <v>-2833</v>
      </c>
      <c r="X27" s="7">
        <f>S27+T27</f>
        <v>-2881</v>
      </c>
    </row>
    <row r="28" spans="1:24" x14ac:dyDescent="0.2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O28" s="2"/>
      <c r="P28" s="7"/>
      <c r="Q28" s="7"/>
      <c r="R28" s="7"/>
      <c r="S28" s="7"/>
      <c r="T28" s="7"/>
      <c r="V28" s="7"/>
      <c r="W28" s="7"/>
      <c r="X28" s="7"/>
    </row>
    <row r="29" spans="1:24" x14ac:dyDescent="0.25">
      <c r="A29" t="s">
        <v>15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24" x14ac:dyDescent="0.25">
      <c r="A30" t="s">
        <v>13</v>
      </c>
      <c r="B30" s="2">
        <f>B22+B26</f>
        <v>2212</v>
      </c>
      <c r="C30" s="2">
        <f t="shared" ref="C30:W30" si="6">C22+C26</f>
        <v>2792</v>
      </c>
      <c r="D30" s="2">
        <f t="shared" si="6"/>
        <v>2885</v>
      </c>
      <c r="E30" s="2">
        <f t="shared" si="6"/>
        <v>2289</v>
      </c>
      <c r="F30" s="2">
        <f t="shared" si="6"/>
        <v>2518</v>
      </c>
      <c r="G30" s="2">
        <f t="shared" si="6"/>
        <v>2602</v>
      </c>
      <c r="H30" s="2">
        <f t="shared" si="6"/>
        <v>3192</v>
      </c>
      <c r="I30" s="2">
        <f t="shared" si="6"/>
        <v>3138</v>
      </c>
      <c r="J30" s="2">
        <f t="shared" si="6"/>
        <v>2922</v>
      </c>
      <c r="K30" s="2">
        <f t="shared" si="6"/>
        <v>2887</v>
      </c>
      <c r="L30" s="2">
        <f t="shared" si="6"/>
        <v>3509</v>
      </c>
      <c r="M30" s="2">
        <f t="shared" si="6"/>
        <v>2917</v>
      </c>
      <c r="N30" s="2">
        <f t="shared" si="6"/>
        <v>0</v>
      </c>
      <c r="O30" s="2">
        <f t="shared" si="6"/>
        <v>5005</v>
      </c>
      <c r="P30" s="2">
        <f t="shared" si="6"/>
        <v>5174</v>
      </c>
      <c r="Q30" s="2">
        <f t="shared" si="6"/>
        <v>5120</v>
      </c>
      <c r="R30" s="2">
        <f t="shared" si="6"/>
        <v>6330</v>
      </c>
      <c r="S30" s="2">
        <f t="shared" si="6"/>
        <v>5809</v>
      </c>
      <c r="T30" s="2">
        <f t="shared" si="6"/>
        <v>6426</v>
      </c>
      <c r="U30" s="2">
        <f t="shared" si="6"/>
        <v>0</v>
      </c>
      <c r="V30" s="2">
        <f t="shared" si="6"/>
        <v>10179</v>
      </c>
      <c r="W30" s="2">
        <f t="shared" si="6"/>
        <v>11450</v>
      </c>
      <c r="X30" s="2">
        <f>X22+X26</f>
        <v>12235</v>
      </c>
    </row>
    <row r="31" spans="1:24" x14ac:dyDescent="0.25">
      <c r="A31" t="s">
        <v>14</v>
      </c>
      <c r="B31" s="2">
        <f>B23+B27</f>
        <v>2172</v>
      </c>
      <c r="C31" s="2">
        <f t="shared" ref="C31:W31" si="7">C23+C27</f>
        <v>2741</v>
      </c>
      <c r="D31" s="2">
        <f t="shared" si="7"/>
        <v>2841</v>
      </c>
      <c r="E31" s="2">
        <f t="shared" si="7"/>
        <v>2280</v>
      </c>
      <c r="F31" s="2">
        <f t="shared" si="7"/>
        <v>2470</v>
      </c>
      <c r="G31" s="2">
        <f t="shared" si="7"/>
        <v>2542</v>
      </c>
      <c r="H31" s="2">
        <f t="shared" si="7"/>
        <v>3132</v>
      </c>
      <c r="I31" s="2">
        <f t="shared" si="7"/>
        <v>3080</v>
      </c>
      <c r="J31" s="2">
        <f t="shared" si="7"/>
        <v>2844</v>
      </c>
      <c r="K31" s="2">
        <f t="shared" si="7"/>
        <v>2833</v>
      </c>
      <c r="L31" s="2">
        <f t="shared" si="7"/>
        <v>3409</v>
      </c>
      <c r="M31" s="2">
        <f t="shared" si="7"/>
        <v>2835</v>
      </c>
      <c r="N31" s="2">
        <f t="shared" si="7"/>
        <v>0</v>
      </c>
      <c r="O31" s="2">
        <f t="shared" si="7"/>
        <v>4914</v>
      </c>
      <c r="P31" s="2">
        <f t="shared" si="7"/>
        <v>5120</v>
      </c>
      <c r="Q31" s="2">
        <f t="shared" si="7"/>
        <v>5012</v>
      </c>
      <c r="R31" s="2">
        <f t="shared" si="7"/>
        <v>6212</v>
      </c>
      <c r="S31" s="2">
        <f t="shared" si="7"/>
        <v>5677</v>
      </c>
      <c r="T31" s="2">
        <f t="shared" si="7"/>
        <v>6244</v>
      </c>
      <c r="U31" s="2">
        <f t="shared" si="7"/>
        <v>0</v>
      </c>
      <c r="V31" s="2">
        <f t="shared" si="7"/>
        <v>10034</v>
      </c>
      <c r="W31" s="2">
        <f t="shared" si="7"/>
        <v>11224</v>
      </c>
      <c r="X31" s="2">
        <f>X23+X27</f>
        <v>11921</v>
      </c>
    </row>
    <row r="32" spans="1:24" x14ac:dyDescent="0.25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O32" s="1"/>
      <c r="P32" s="1"/>
      <c r="Q32" s="1"/>
      <c r="R32" s="1"/>
      <c r="S32" s="1"/>
      <c r="T32" s="1"/>
      <c r="U32" s="11"/>
      <c r="V32" s="1"/>
      <c r="W32" s="1"/>
      <c r="X32" s="1"/>
    </row>
    <row r="33" spans="1:24" hidden="1" x14ac:dyDescent="0.25">
      <c r="B33" s="2"/>
      <c r="C33" s="2"/>
      <c r="D33" s="2"/>
      <c r="E33" s="2"/>
      <c r="F33" s="8">
        <f>F22-F30</f>
        <v>690</v>
      </c>
      <c r="G33" s="8">
        <f t="shared" ref="G33:M33" si="8">G22-G30</f>
        <v>619</v>
      </c>
      <c r="H33" s="8">
        <f t="shared" si="8"/>
        <v>747</v>
      </c>
      <c r="I33" s="8">
        <f t="shared" si="8"/>
        <v>777</v>
      </c>
      <c r="J33" s="8">
        <f t="shared" si="8"/>
        <v>753</v>
      </c>
      <c r="K33" s="8">
        <f t="shared" si="8"/>
        <v>651</v>
      </c>
      <c r="L33" s="8">
        <f t="shared" si="8"/>
        <v>768</v>
      </c>
      <c r="M33" s="8">
        <f t="shared" si="8"/>
        <v>709</v>
      </c>
      <c r="N33" s="9"/>
      <c r="O33" s="9"/>
      <c r="P33" s="9"/>
      <c r="Q33" s="8">
        <f t="shared" ref="Q33:T33" si="9">Q22-Q30</f>
        <v>1309</v>
      </c>
      <c r="R33" s="8">
        <f t="shared" si="9"/>
        <v>1524</v>
      </c>
      <c r="S33" s="8">
        <f t="shared" si="9"/>
        <v>1404</v>
      </c>
      <c r="T33" s="8">
        <f t="shared" si="9"/>
        <v>1477</v>
      </c>
      <c r="U33" s="9"/>
      <c r="V33" s="9"/>
      <c r="W33" s="8">
        <f t="shared" ref="W33:X33" si="10">W22-W30</f>
        <v>2833</v>
      </c>
      <c r="X33" s="8">
        <f t="shared" si="10"/>
        <v>2881</v>
      </c>
    </row>
    <row r="34" spans="1:24" hidden="1" x14ac:dyDescent="0.25">
      <c r="B34" s="2"/>
      <c r="C34" s="2"/>
      <c r="D34" s="2"/>
      <c r="E34" s="2"/>
      <c r="F34" s="8">
        <f>F23-F31</f>
        <v>690</v>
      </c>
      <c r="G34" s="8">
        <f t="shared" ref="G34:M34" si="11">G23-G31</f>
        <v>619</v>
      </c>
      <c r="H34" s="8">
        <f t="shared" si="11"/>
        <v>747</v>
      </c>
      <c r="I34" s="8">
        <f t="shared" si="11"/>
        <v>777</v>
      </c>
      <c r="J34" s="8">
        <f t="shared" si="11"/>
        <v>753</v>
      </c>
      <c r="K34" s="8">
        <f t="shared" si="11"/>
        <v>651</v>
      </c>
      <c r="L34" s="8">
        <f t="shared" si="11"/>
        <v>768</v>
      </c>
      <c r="M34" s="8">
        <f t="shared" si="11"/>
        <v>709</v>
      </c>
      <c r="N34" s="9"/>
      <c r="O34" s="9"/>
      <c r="P34" s="9"/>
      <c r="Q34" s="8">
        <f t="shared" ref="Q34:T34" si="12">Q23-Q31</f>
        <v>1309</v>
      </c>
      <c r="R34" s="8">
        <f t="shared" si="12"/>
        <v>1524</v>
      </c>
      <c r="S34" s="8">
        <f t="shared" si="12"/>
        <v>1404</v>
      </c>
      <c r="T34" s="8">
        <f t="shared" si="12"/>
        <v>1477</v>
      </c>
      <c r="U34" s="9"/>
      <c r="V34" s="9"/>
      <c r="W34" s="8">
        <f t="shared" ref="W34:X34" si="13">W23-W31</f>
        <v>2833</v>
      </c>
      <c r="X34" s="8">
        <f t="shared" si="13"/>
        <v>2881</v>
      </c>
    </row>
    <row r="35" spans="1:24" hidden="1" x14ac:dyDescent="0.25">
      <c r="B35" s="2"/>
      <c r="C35" s="2"/>
      <c r="D35" s="2"/>
      <c r="E35" s="2"/>
      <c r="F35" s="8">
        <f>F16-F33</f>
        <v>0</v>
      </c>
      <c r="G35" s="8">
        <f t="shared" ref="G35:M35" si="14">G16-G33</f>
        <v>0</v>
      </c>
      <c r="H35" s="8">
        <f t="shared" si="14"/>
        <v>0</v>
      </c>
      <c r="I35" s="8">
        <f t="shared" si="14"/>
        <v>0</v>
      </c>
      <c r="J35" s="8">
        <f t="shared" si="14"/>
        <v>0</v>
      </c>
      <c r="K35" s="8">
        <f t="shared" si="14"/>
        <v>0</v>
      </c>
      <c r="L35" s="8">
        <f t="shared" si="14"/>
        <v>0</v>
      </c>
      <c r="M35" s="8">
        <f t="shared" si="14"/>
        <v>0</v>
      </c>
      <c r="N35" s="9"/>
      <c r="O35" s="9"/>
      <c r="P35" s="9"/>
      <c r="Q35" s="8">
        <f t="shared" ref="Q35:T35" si="15">Q16-Q33</f>
        <v>0</v>
      </c>
      <c r="R35" s="8">
        <f t="shared" si="15"/>
        <v>0</v>
      </c>
      <c r="S35" s="8">
        <f t="shared" si="15"/>
        <v>0</v>
      </c>
      <c r="T35" s="8">
        <f t="shared" si="15"/>
        <v>0</v>
      </c>
      <c r="U35" s="9"/>
      <c r="V35" s="9"/>
      <c r="W35" s="8">
        <f t="shared" ref="W35:X35" si="16">W16-W33</f>
        <v>0</v>
      </c>
      <c r="X35" s="8">
        <f t="shared" si="16"/>
        <v>0</v>
      </c>
    </row>
    <row r="36" spans="1:24" x14ac:dyDescent="0.25">
      <c r="B36" s="10"/>
      <c r="C36" s="10"/>
      <c r="D36" s="10"/>
      <c r="E36" s="10"/>
      <c r="F36" s="12"/>
      <c r="G36" s="12"/>
      <c r="H36" s="12"/>
      <c r="I36" s="12"/>
      <c r="J36" s="12"/>
      <c r="K36" s="12"/>
      <c r="L36" s="12"/>
      <c r="M36" s="12"/>
      <c r="N36" s="13"/>
      <c r="O36" s="13"/>
      <c r="P36" s="13"/>
      <c r="Q36" s="12"/>
      <c r="R36" s="12"/>
      <c r="S36" s="12"/>
      <c r="T36" s="12"/>
      <c r="U36" s="13"/>
      <c r="V36" s="13"/>
      <c r="W36" s="12"/>
      <c r="X36" s="12"/>
    </row>
    <row r="37" spans="1:24" x14ac:dyDescent="0.25">
      <c r="A37" s="14" t="s">
        <v>19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24" x14ac:dyDescent="0.25">
      <c r="A38" t="s">
        <v>0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24" x14ac:dyDescent="0.25">
      <c r="A39" t="s">
        <v>13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O39" s="7">
        <v>23389</v>
      </c>
      <c r="P39" s="7">
        <f>V39-O39</f>
        <v>24914</v>
      </c>
      <c r="Q39" s="7">
        <v>24439</v>
      </c>
      <c r="R39" s="7">
        <f>W39-Q39</f>
        <v>25945</v>
      </c>
      <c r="S39" s="7">
        <v>25394</v>
      </c>
      <c r="T39" s="7">
        <f>X39-S39</f>
        <v>27467</v>
      </c>
      <c r="V39" s="7">
        <v>48303</v>
      </c>
      <c r="W39" s="7">
        <v>50384</v>
      </c>
      <c r="X39" s="7">
        <v>52861</v>
      </c>
    </row>
    <row r="40" spans="1:24" x14ac:dyDescent="0.25">
      <c r="A40" t="s">
        <v>14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O40" s="7">
        <v>18634</v>
      </c>
      <c r="P40" s="7">
        <f>V40-O40</f>
        <v>19932</v>
      </c>
      <c r="Q40" s="7">
        <v>19189</v>
      </c>
      <c r="R40" s="7">
        <f>W40-Q40</f>
        <v>20035</v>
      </c>
      <c r="S40" s="7">
        <v>19436</v>
      </c>
      <c r="T40" s="7">
        <f>X40-S40</f>
        <v>20737</v>
      </c>
      <c r="V40" s="7">
        <v>38566</v>
      </c>
      <c r="W40" s="7">
        <v>39224</v>
      </c>
      <c r="X40" s="7">
        <v>40173</v>
      </c>
    </row>
    <row r="41" spans="1:24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O41" s="7"/>
      <c r="P41" s="7"/>
      <c r="Q41" s="7"/>
      <c r="R41" s="7"/>
      <c r="S41" s="7"/>
      <c r="T41" s="7"/>
      <c r="V41" s="7"/>
      <c r="W41" s="7"/>
      <c r="X41" s="7"/>
    </row>
    <row r="42" spans="1:24" x14ac:dyDescent="0.25">
      <c r="A42" t="s">
        <v>29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24" x14ac:dyDescent="0.25">
      <c r="A43" t="s">
        <v>13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O43" s="2">
        <v>-1129</v>
      </c>
      <c r="P43" s="7">
        <v>-1363</v>
      </c>
      <c r="Q43" s="7">
        <v>-1309</v>
      </c>
      <c r="R43" s="7">
        <v>-1524</v>
      </c>
      <c r="S43" s="7">
        <v>-1404</v>
      </c>
      <c r="T43" s="7">
        <v>-1477</v>
      </c>
      <c r="V43" s="7">
        <v>-2492</v>
      </c>
      <c r="W43" s="7">
        <v>-2833</v>
      </c>
      <c r="X43" s="7">
        <v>-2881</v>
      </c>
    </row>
    <row r="44" spans="1:24" x14ac:dyDescent="0.25">
      <c r="A44" t="s">
        <v>14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O44" s="2">
        <v>-1129</v>
      </c>
      <c r="P44" s="7">
        <v>-1363</v>
      </c>
      <c r="Q44" s="7">
        <v>-1309</v>
      </c>
      <c r="R44" s="7">
        <v>-1524</v>
      </c>
      <c r="S44" s="7">
        <v>-1404</v>
      </c>
      <c r="T44" s="7">
        <v>-1477</v>
      </c>
      <c r="V44" s="7">
        <v>-2492</v>
      </c>
      <c r="W44" s="7">
        <v>-2833</v>
      </c>
      <c r="X44" s="7">
        <v>-2881</v>
      </c>
    </row>
    <row r="45" spans="1:24" x14ac:dyDescent="0.2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</row>
    <row r="46" spans="1:24" x14ac:dyDescent="0.25">
      <c r="A46" t="s">
        <v>15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1:24" x14ac:dyDescent="0.25">
      <c r="A47" t="s">
        <v>13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O47" s="7">
        <f>O39+O43</f>
        <v>22260</v>
      </c>
      <c r="P47" s="7">
        <f t="shared" ref="P47:X47" si="17">P39+P43</f>
        <v>23551</v>
      </c>
      <c r="Q47" s="7">
        <f t="shared" si="17"/>
        <v>23130</v>
      </c>
      <c r="R47" s="7">
        <f t="shared" si="17"/>
        <v>24421</v>
      </c>
      <c r="S47" s="7">
        <f t="shared" si="17"/>
        <v>23990</v>
      </c>
      <c r="T47" s="7">
        <f t="shared" si="17"/>
        <v>25990</v>
      </c>
      <c r="U47" s="7">
        <f t="shared" si="17"/>
        <v>0</v>
      </c>
      <c r="V47" s="7">
        <f t="shared" si="17"/>
        <v>45811</v>
      </c>
      <c r="W47" s="7">
        <f t="shared" si="17"/>
        <v>47551</v>
      </c>
      <c r="X47" s="7">
        <f t="shared" si="17"/>
        <v>49980</v>
      </c>
    </row>
    <row r="48" spans="1:24" x14ac:dyDescent="0.25">
      <c r="A48" t="s">
        <v>14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O48" s="7">
        <f>O40+O44</f>
        <v>17505</v>
      </c>
      <c r="P48" s="7">
        <f t="shared" ref="P48:X48" si="18">P40+P44</f>
        <v>18569</v>
      </c>
      <c r="Q48" s="7">
        <f t="shared" si="18"/>
        <v>17880</v>
      </c>
      <c r="R48" s="7">
        <f t="shared" si="18"/>
        <v>18511</v>
      </c>
      <c r="S48" s="7">
        <f t="shared" si="18"/>
        <v>18032</v>
      </c>
      <c r="T48" s="7">
        <f t="shared" si="18"/>
        <v>19260</v>
      </c>
      <c r="U48" s="7">
        <f t="shared" si="18"/>
        <v>0</v>
      </c>
      <c r="V48" s="7">
        <f t="shared" si="18"/>
        <v>36074</v>
      </c>
      <c r="W48" s="7">
        <f t="shared" si="18"/>
        <v>36391</v>
      </c>
      <c r="X48" s="7">
        <f t="shared" si="18"/>
        <v>37292</v>
      </c>
    </row>
    <row r="49" spans="1:24" x14ac:dyDescent="0.25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O49" s="1"/>
      <c r="P49" s="1"/>
      <c r="Q49" s="1"/>
      <c r="R49" s="1"/>
      <c r="S49" s="1"/>
      <c r="T49" s="1"/>
      <c r="U49" s="11"/>
      <c r="V49" s="1"/>
      <c r="W49" s="1"/>
      <c r="X49" s="1"/>
    </row>
    <row r="50" spans="1:24" hidden="1" x14ac:dyDescent="0.25">
      <c r="B50" s="2"/>
      <c r="C50" s="2"/>
      <c r="D50" s="2"/>
      <c r="E50" s="2"/>
      <c r="F50" s="8"/>
      <c r="G50" s="8"/>
      <c r="H50" s="8"/>
      <c r="I50" s="8"/>
      <c r="J50" s="8"/>
      <c r="K50" s="8"/>
      <c r="L50" s="8"/>
      <c r="M50" s="8"/>
      <c r="N50" s="9"/>
      <c r="O50" s="9"/>
      <c r="P50" s="9"/>
      <c r="Q50" s="8">
        <f t="shared" ref="Q50:T51" si="19">Q39-Q47</f>
        <v>1309</v>
      </c>
      <c r="R50" s="8">
        <f t="shared" si="19"/>
        <v>1524</v>
      </c>
      <c r="S50" s="8">
        <f t="shared" si="19"/>
        <v>1404</v>
      </c>
      <c r="T50" s="8">
        <f t="shared" si="19"/>
        <v>1477</v>
      </c>
      <c r="U50" s="9"/>
      <c r="V50" s="9"/>
      <c r="W50" s="8">
        <f>W39-W47</f>
        <v>2833</v>
      </c>
      <c r="X50" s="8">
        <f>X39-X47</f>
        <v>2881</v>
      </c>
    </row>
    <row r="51" spans="1:24" hidden="1" x14ac:dyDescent="0.25">
      <c r="B51" s="2"/>
      <c r="C51" s="2"/>
      <c r="D51" s="2"/>
      <c r="E51" s="2"/>
      <c r="F51" s="8"/>
      <c r="G51" s="8"/>
      <c r="H51" s="8"/>
      <c r="I51" s="8"/>
      <c r="J51" s="8"/>
      <c r="K51" s="8"/>
      <c r="L51" s="8"/>
      <c r="M51" s="8"/>
      <c r="N51" s="9"/>
      <c r="O51" s="9"/>
      <c r="P51" s="9"/>
      <c r="Q51" s="8">
        <f t="shared" si="19"/>
        <v>1309</v>
      </c>
      <c r="R51" s="8">
        <f t="shared" si="19"/>
        <v>1524</v>
      </c>
      <c r="S51" s="8">
        <f t="shared" si="19"/>
        <v>1404</v>
      </c>
      <c r="T51" s="8">
        <f t="shared" si="19"/>
        <v>1477</v>
      </c>
      <c r="U51" s="9"/>
      <c r="V51" s="9"/>
      <c r="W51" s="8">
        <f>W40-W48</f>
        <v>2833</v>
      </c>
      <c r="X51" s="8">
        <f>X40-X48</f>
        <v>2881</v>
      </c>
    </row>
    <row r="52" spans="1:24" hidden="1" x14ac:dyDescent="0.25">
      <c r="B52" s="2"/>
      <c r="C52" s="2"/>
      <c r="D52" s="2"/>
      <c r="E52" s="2"/>
      <c r="F52" s="8"/>
      <c r="G52" s="8"/>
      <c r="H52" s="8"/>
      <c r="I52" s="8"/>
      <c r="J52" s="8"/>
      <c r="K52" s="8"/>
      <c r="L52" s="8"/>
      <c r="M52" s="8"/>
      <c r="N52" s="9"/>
      <c r="O52" s="9"/>
      <c r="P52" s="9"/>
      <c r="Q52" s="8">
        <f>Q33-Q50</f>
        <v>0</v>
      </c>
      <c r="R52" s="8">
        <f>R33-R50</f>
        <v>0</v>
      </c>
      <c r="S52" s="8">
        <f>S33-S50</f>
        <v>0</v>
      </c>
      <c r="T52" s="8">
        <f>T33-T50</f>
        <v>0</v>
      </c>
      <c r="U52" s="9"/>
      <c r="V52" s="9"/>
      <c r="W52" s="8">
        <f>W33-W50</f>
        <v>0</v>
      </c>
      <c r="X52" s="8">
        <f>X33-X50</f>
        <v>0</v>
      </c>
    </row>
    <row r="53" spans="1:24" x14ac:dyDescent="0.25">
      <c r="B53" s="10"/>
      <c r="C53" s="10"/>
      <c r="D53" s="10"/>
      <c r="E53" s="10"/>
      <c r="F53" s="12"/>
      <c r="G53" s="12"/>
      <c r="H53" s="12"/>
      <c r="I53" s="12"/>
      <c r="J53" s="12"/>
      <c r="K53" s="12"/>
      <c r="L53" s="12"/>
      <c r="M53" s="12"/>
      <c r="N53" s="13"/>
      <c r="O53" s="13"/>
      <c r="P53" s="13"/>
      <c r="Q53" s="12"/>
      <c r="R53" s="12"/>
      <c r="S53" s="12"/>
      <c r="T53" s="12"/>
      <c r="U53" s="13"/>
      <c r="V53" s="13"/>
      <c r="W53" s="12"/>
      <c r="X53" s="12"/>
    </row>
    <row r="54" spans="1:24" x14ac:dyDescent="0.25">
      <c r="A54" s="14" t="s">
        <v>18</v>
      </c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</row>
    <row r="55" spans="1:24" x14ac:dyDescent="0.25">
      <c r="A55" t="s">
        <v>0</v>
      </c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</row>
    <row r="56" spans="1:24" x14ac:dyDescent="0.25">
      <c r="A56" t="s">
        <v>13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O56" s="2">
        <v>15635</v>
      </c>
      <c r="P56" s="7">
        <f>V56-O56</f>
        <v>17231</v>
      </c>
      <c r="Q56" s="7">
        <v>16105</v>
      </c>
      <c r="R56" s="7">
        <f>W56-Q56</f>
        <v>17317</v>
      </c>
      <c r="S56" s="7">
        <v>16586</v>
      </c>
      <c r="T56" s="7">
        <f>X56-S56</f>
        <v>17888</v>
      </c>
      <c r="V56" s="7">
        <v>32866</v>
      </c>
      <c r="W56" s="7">
        <v>33422</v>
      </c>
      <c r="X56" s="7">
        <v>34474</v>
      </c>
    </row>
    <row r="57" spans="1:24" x14ac:dyDescent="0.25">
      <c r="A57" t="s">
        <v>14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O57" s="2">
        <v>13276</v>
      </c>
      <c r="P57" s="7">
        <f>V57-O57</f>
        <v>14699</v>
      </c>
      <c r="Q57" s="7">
        <v>13585</v>
      </c>
      <c r="R57" s="7">
        <f>W57-Q57</f>
        <v>14488</v>
      </c>
      <c r="S57" s="7">
        <v>14029</v>
      </c>
      <c r="T57" s="7">
        <f>X57-S57</f>
        <v>14947</v>
      </c>
      <c r="V57" s="7">
        <v>27975</v>
      </c>
      <c r="W57" s="7">
        <v>28073</v>
      </c>
      <c r="X57" s="7">
        <v>28976</v>
      </c>
    </row>
    <row r="58" spans="1:24" x14ac:dyDescent="0.2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O58" s="2"/>
      <c r="P58" s="7"/>
      <c r="Q58" s="7"/>
      <c r="R58" s="7"/>
      <c r="S58" s="7"/>
      <c r="T58" s="7"/>
      <c r="V58" s="7"/>
      <c r="W58" s="7"/>
      <c r="X58" s="7"/>
    </row>
    <row r="59" spans="1:24" x14ac:dyDescent="0.25">
      <c r="A59" t="s">
        <v>29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O59" s="2"/>
      <c r="P59" s="7"/>
      <c r="Q59" s="7"/>
      <c r="R59" s="7"/>
      <c r="S59" s="7"/>
      <c r="T59" s="7"/>
      <c r="V59" s="7"/>
      <c r="W59" s="7"/>
      <c r="X59" s="7"/>
    </row>
    <row r="60" spans="1:24" x14ac:dyDescent="0.25">
      <c r="A60" t="s">
        <v>13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O60" s="2">
        <v>-1129</v>
      </c>
      <c r="P60" s="7">
        <v>-1363</v>
      </c>
      <c r="Q60" s="7">
        <v>-1309</v>
      </c>
      <c r="R60" s="7">
        <v>-1524</v>
      </c>
      <c r="S60" s="7">
        <v>-1404</v>
      </c>
      <c r="T60" s="7">
        <v>-1477</v>
      </c>
      <c r="V60" s="7">
        <v>-2492</v>
      </c>
      <c r="W60" s="7">
        <v>-2833</v>
      </c>
      <c r="X60" s="7">
        <v>-2881</v>
      </c>
    </row>
    <row r="61" spans="1:24" x14ac:dyDescent="0.25">
      <c r="A61" t="s">
        <v>14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O61" s="2">
        <v>-1129</v>
      </c>
      <c r="P61" s="7">
        <v>-1363</v>
      </c>
      <c r="Q61" s="7">
        <v>-1309</v>
      </c>
      <c r="R61" s="7">
        <v>-1524</v>
      </c>
      <c r="S61" s="7">
        <v>-1404</v>
      </c>
      <c r="T61" s="7">
        <v>-1477</v>
      </c>
      <c r="V61" s="7">
        <v>-2492</v>
      </c>
      <c r="W61" s="7">
        <v>-2833</v>
      </c>
      <c r="X61" s="7">
        <v>-2881</v>
      </c>
    </row>
    <row r="62" spans="1:24" x14ac:dyDescent="0.2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</row>
    <row r="63" spans="1:24" x14ac:dyDescent="0.25">
      <c r="A63" t="s">
        <v>15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</row>
    <row r="64" spans="1:24" x14ac:dyDescent="0.25">
      <c r="A64" t="s">
        <v>13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O64" s="7">
        <f>O56+O60</f>
        <v>14506</v>
      </c>
      <c r="P64" s="7">
        <f t="shared" ref="P64:X64" si="20">P56+P60</f>
        <v>15868</v>
      </c>
      <c r="Q64" s="7">
        <f t="shared" si="20"/>
        <v>14796</v>
      </c>
      <c r="R64" s="7">
        <f t="shared" si="20"/>
        <v>15793</v>
      </c>
      <c r="S64" s="7">
        <f t="shared" si="20"/>
        <v>15182</v>
      </c>
      <c r="T64" s="7">
        <f t="shared" si="20"/>
        <v>16411</v>
      </c>
      <c r="U64" s="7">
        <f t="shared" si="20"/>
        <v>0</v>
      </c>
      <c r="V64" s="7">
        <f t="shared" si="20"/>
        <v>30374</v>
      </c>
      <c r="W64" s="7">
        <f t="shared" si="20"/>
        <v>30589</v>
      </c>
      <c r="X64" s="7">
        <f t="shared" si="20"/>
        <v>31593</v>
      </c>
    </row>
    <row r="65" spans="1:24" x14ac:dyDescent="0.25">
      <c r="A65" t="s">
        <v>14</v>
      </c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O65" s="7">
        <f>O57+O61</f>
        <v>12147</v>
      </c>
      <c r="P65" s="7">
        <f t="shared" ref="P65:X65" si="21">P57+P61</f>
        <v>13336</v>
      </c>
      <c r="Q65" s="7">
        <f t="shared" si="21"/>
        <v>12276</v>
      </c>
      <c r="R65" s="7">
        <f t="shared" si="21"/>
        <v>12964</v>
      </c>
      <c r="S65" s="7">
        <f t="shared" si="21"/>
        <v>12625</v>
      </c>
      <c r="T65" s="7">
        <f t="shared" si="21"/>
        <v>13470</v>
      </c>
      <c r="U65" s="7">
        <f t="shared" si="21"/>
        <v>0</v>
      </c>
      <c r="V65" s="7">
        <f t="shared" si="21"/>
        <v>25483</v>
      </c>
      <c r="W65" s="7">
        <f t="shared" si="21"/>
        <v>25240</v>
      </c>
      <c r="X65" s="7">
        <f t="shared" si="21"/>
        <v>26095</v>
      </c>
    </row>
    <row r="66" spans="1:24" x14ac:dyDescent="0.25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O66" s="1"/>
      <c r="P66" s="1"/>
      <c r="Q66" s="1"/>
      <c r="R66" s="1"/>
      <c r="S66" s="1"/>
      <c r="T66" s="1"/>
      <c r="U66" s="11"/>
      <c r="V66" s="1"/>
      <c r="W66" s="1"/>
      <c r="X66" s="1"/>
    </row>
    <row r="67" spans="1:24" hidden="1" x14ac:dyDescent="0.25">
      <c r="B67" s="2"/>
      <c r="C67" s="2"/>
      <c r="D67" s="2"/>
      <c r="E67" s="2"/>
      <c r="F67" s="8">
        <f>F56-F64</f>
        <v>0</v>
      </c>
      <c r="G67" s="8">
        <f t="shared" ref="G67:M67" si="22">G56-G64</f>
        <v>0</v>
      </c>
      <c r="H67" s="8">
        <f t="shared" si="22"/>
        <v>0</v>
      </c>
      <c r="I67" s="8">
        <f t="shared" si="22"/>
        <v>0</v>
      </c>
      <c r="J67" s="8">
        <f t="shared" si="22"/>
        <v>0</v>
      </c>
      <c r="K67" s="8">
        <f t="shared" si="22"/>
        <v>0</v>
      </c>
      <c r="L67" s="8">
        <f t="shared" si="22"/>
        <v>0</v>
      </c>
      <c r="M67" s="8">
        <f t="shared" si="22"/>
        <v>0</v>
      </c>
      <c r="N67" s="9"/>
      <c r="O67" s="9"/>
      <c r="P67" s="9"/>
      <c r="Q67" s="8">
        <f t="shared" ref="Q67" si="23">Q56-Q64</f>
        <v>1309</v>
      </c>
      <c r="R67" s="8">
        <f t="shared" ref="R67" si="24">R56-R64</f>
        <v>1524</v>
      </c>
      <c r="S67" s="8">
        <f t="shared" ref="S67" si="25">S56-S64</f>
        <v>1404</v>
      </c>
      <c r="T67" s="8">
        <f t="shared" ref="T67" si="26">T56-T64</f>
        <v>1477</v>
      </c>
      <c r="U67" s="9"/>
      <c r="V67" s="9"/>
      <c r="W67" s="8">
        <f t="shared" ref="W67" si="27">W56-W64</f>
        <v>2833</v>
      </c>
      <c r="X67" s="8">
        <f t="shared" ref="X67" si="28">X56-X64</f>
        <v>2881</v>
      </c>
    </row>
    <row r="68" spans="1:24" hidden="1" x14ac:dyDescent="0.25">
      <c r="B68" s="2"/>
      <c r="C68" s="2"/>
      <c r="D68" s="2"/>
      <c r="E68" s="2"/>
      <c r="F68" s="8">
        <f>F57-F65</f>
        <v>0</v>
      </c>
      <c r="G68" s="8">
        <f t="shared" ref="G68:M68" si="29">G57-G65</f>
        <v>0</v>
      </c>
      <c r="H68" s="8">
        <f t="shared" si="29"/>
        <v>0</v>
      </c>
      <c r="I68" s="8">
        <f t="shared" si="29"/>
        <v>0</v>
      </c>
      <c r="J68" s="8">
        <f t="shared" si="29"/>
        <v>0</v>
      </c>
      <c r="K68" s="8">
        <f t="shared" si="29"/>
        <v>0</v>
      </c>
      <c r="L68" s="8">
        <f t="shared" si="29"/>
        <v>0</v>
      </c>
      <c r="M68" s="8">
        <f t="shared" si="29"/>
        <v>0</v>
      </c>
      <c r="N68" s="9"/>
      <c r="O68" s="9"/>
      <c r="P68" s="9"/>
      <c r="Q68" s="8">
        <f t="shared" ref="Q68" si="30">Q57-Q65</f>
        <v>1309</v>
      </c>
      <c r="R68" s="8">
        <f t="shared" ref="R68" si="31">R57-R65</f>
        <v>1524</v>
      </c>
      <c r="S68" s="8">
        <f t="shared" ref="S68" si="32">S57-S65</f>
        <v>1404</v>
      </c>
      <c r="T68" s="8">
        <f t="shared" ref="T68" si="33">T57-T65</f>
        <v>1477</v>
      </c>
      <c r="U68" s="9"/>
      <c r="V68" s="9"/>
      <c r="W68" s="8">
        <f t="shared" ref="W68" si="34">W57-W65</f>
        <v>2833</v>
      </c>
      <c r="X68" s="8">
        <f t="shared" ref="X68" si="35">X57-X65</f>
        <v>2881</v>
      </c>
    </row>
    <row r="69" spans="1:24" hidden="1" x14ac:dyDescent="0.25">
      <c r="B69" s="2"/>
      <c r="C69" s="2"/>
      <c r="D69" s="2"/>
      <c r="E69" s="2"/>
      <c r="F69" s="8">
        <f>F50-F67</f>
        <v>0</v>
      </c>
      <c r="G69" s="8">
        <f t="shared" ref="G69:M69" si="36">G50-G67</f>
        <v>0</v>
      </c>
      <c r="H69" s="8">
        <f t="shared" si="36"/>
        <v>0</v>
      </c>
      <c r="I69" s="8">
        <f t="shared" si="36"/>
        <v>0</v>
      </c>
      <c r="J69" s="8">
        <f t="shared" si="36"/>
        <v>0</v>
      </c>
      <c r="K69" s="8">
        <f t="shared" si="36"/>
        <v>0</v>
      </c>
      <c r="L69" s="8">
        <f t="shared" si="36"/>
        <v>0</v>
      </c>
      <c r="M69" s="8">
        <f t="shared" si="36"/>
        <v>0</v>
      </c>
      <c r="N69" s="9"/>
      <c r="O69" s="9"/>
      <c r="P69" s="9"/>
      <c r="Q69" s="8">
        <f t="shared" ref="Q69" si="37">Q50-Q67</f>
        <v>0</v>
      </c>
      <c r="R69" s="8">
        <f t="shared" ref="R69" si="38">R50-R67</f>
        <v>0</v>
      </c>
      <c r="S69" s="8">
        <f t="shared" ref="S69" si="39">S50-S67</f>
        <v>0</v>
      </c>
      <c r="T69" s="8">
        <f t="shared" ref="T69" si="40">T50-T67</f>
        <v>0</v>
      </c>
      <c r="U69" s="9"/>
      <c r="V69" s="9"/>
      <c r="W69" s="8">
        <f t="shared" ref="W69" si="41">W50-W67</f>
        <v>0</v>
      </c>
      <c r="X69" s="8">
        <f t="shared" ref="X69" si="42">X50-X67</f>
        <v>0</v>
      </c>
    </row>
    <row r="70" spans="1:24" x14ac:dyDescent="0.25">
      <c r="B70" s="10"/>
      <c r="C70" s="10"/>
      <c r="D70" s="10"/>
      <c r="E70" s="10"/>
      <c r="F70" s="12"/>
      <c r="G70" s="12"/>
      <c r="H70" s="12"/>
      <c r="I70" s="12"/>
      <c r="J70" s="12"/>
      <c r="K70" s="12"/>
      <c r="L70" s="12"/>
      <c r="M70" s="12"/>
      <c r="N70" s="13"/>
      <c r="O70" s="13"/>
      <c r="P70" s="13"/>
      <c r="Q70" s="12"/>
      <c r="R70" s="12"/>
      <c r="S70" s="12"/>
      <c r="T70" s="12"/>
      <c r="U70" s="13"/>
      <c r="V70" s="13"/>
      <c r="W70" s="12"/>
      <c r="X70" s="12"/>
    </row>
  </sheetData>
  <pageMargins left="0.7" right="0.7" top="0.75" bottom="0.75" header="0.3" footer="0.3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Shaun Van Biljon</dc:creator>
  <cp:lastModifiedBy>Shaun Van Biljon</cp:lastModifiedBy>
  <cp:lastPrinted>2016-05-15T11:10:03Z</cp:lastPrinted>
  <dcterms:created xsi:type="dcterms:W3CDTF">2016-04-27T12:15:34Z</dcterms:created>
  <dcterms:modified xsi:type="dcterms:W3CDTF">2016-05-16T05:47:33Z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